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l\Downloads\"/>
    </mc:Choice>
  </mc:AlternateContent>
  <xr:revisionPtr revIDLastSave="0" documentId="13_ncr:1_{048BC308-73E4-4E58-96A2-29751357EB8E}" xr6:coauthVersionLast="47" xr6:coauthVersionMax="47" xr10:uidLastSave="{00000000-0000-0000-0000-000000000000}"/>
  <bookViews>
    <workbookView xWindow="-120" yWindow="-120" windowWidth="29040" windowHeight="15990" xr2:uid="{DB44EC24-DE14-4074-B22F-9BE06B2E78D8}"/>
  </bookViews>
  <sheets>
    <sheet name="50 hours a week- Pastoral Award" sheetId="1" r:id="rId1"/>
    <sheet name="40 hours a week - Clerks Award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7" l="1"/>
  <c r="C9" i="1" l="1"/>
  <c r="B10" i="7" l="1"/>
  <c r="D10" i="7" s="1"/>
  <c r="D10" i="1"/>
  <c r="D11" i="1"/>
  <c r="D9" i="1"/>
  <c r="D16" i="7" l="1"/>
  <c r="D17" i="7" s="1"/>
  <c r="B11" i="7"/>
  <c r="B21" i="7" s="1"/>
  <c r="D9" i="7"/>
  <c r="D12" i="7" l="1"/>
  <c r="D14" i="7" s="1"/>
  <c r="D19" i="7" s="1"/>
  <c r="D23" i="7" s="1"/>
  <c r="D17" i="1"/>
  <c r="D18" i="1" s="1"/>
  <c r="B12" i="1" l="1"/>
  <c r="D13" i="1" l="1"/>
  <c r="D15" i="1" s="1"/>
  <c r="D20" i="1" s="1"/>
  <c r="B22" i="1"/>
  <c r="D24" i="1" l="1"/>
</calcChain>
</file>

<file path=xl/sharedStrings.xml><?xml version="1.0" encoding="utf-8"?>
<sst xmlns="http://schemas.openxmlformats.org/spreadsheetml/2006/main" count="35" uniqueCount="24">
  <si>
    <t>Total</t>
  </si>
  <si>
    <t xml:space="preserve">Total hours per week </t>
  </si>
  <si>
    <t>Ordinary hours per week (can't exceed 38 hours)</t>
  </si>
  <si>
    <t>Overtime hours at time and a half</t>
  </si>
  <si>
    <t>Annual leave loading of 17.5% for 4 weeks</t>
  </si>
  <si>
    <t>No of hours</t>
  </si>
  <si>
    <t>Total average weekly wage (gross)</t>
  </si>
  <si>
    <t>Better off over all test</t>
  </si>
  <si>
    <t>Overtime hours at double time - average hours worked on Sundays after the first 152 hours worked in a four week pay period (in this case, 10 hours / 4 weeks)</t>
  </si>
  <si>
    <t>Total working hours (48 weeks at 50 hours per week) and  annual leave hours (4 weeks at 38 hours per week)</t>
  </si>
  <si>
    <t>Total annual salary  - including annual leave</t>
  </si>
  <si>
    <t>Annual salary - without annual leave</t>
  </si>
  <si>
    <r>
      <t xml:space="preserve">Assumptions:
</t>
    </r>
    <r>
      <rPr>
        <sz val="10.5"/>
        <color theme="1"/>
        <rFont val="PT Sans"/>
        <family val="2"/>
      </rPr>
      <t>* The employee does not work public holidays
* The employee's hours do not exceed 50 hours per week</t>
    </r>
    <r>
      <rPr>
        <b/>
        <sz val="10.5"/>
        <color theme="1"/>
        <rFont val="PT Sans"/>
        <family val="2"/>
      </rPr>
      <t xml:space="preserve">
* </t>
    </r>
    <r>
      <rPr>
        <sz val="10.5"/>
        <color theme="1"/>
        <rFont val="PT Sans"/>
        <family val="2"/>
      </rPr>
      <t>All work done on a Sunday is at double time, ie not feeding and watering stock</t>
    </r>
  </si>
  <si>
    <t>IMPORTANT NOTE - THIS IS AN EXAMPLE ONLY AND SHOULD ONLY BE USED AS A GUIDE</t>
  </si>
  <si>
    <t>Overtime hours for the first 2 hours of overtime each day</t>
  </si>
  <si>
    <t>Note - this employee works 40 hours per week from 7.00am to 4.00pm with a 1 hour lunch break Monday to Friday</t>
  </si>
  <si>
    <t>Total working hours (48 weeks at 40 hours per week) and  annual leave hours (4 weeks at 38 hours per week)</t>
  </si>
  <si>
    <t>Total minimum annual salary  - including annual leave</t>
  </si>
  <si>
    <t>Minimum hourly rate to take into consideration overtime and leave loading</t>
  </si>
  <si>
    <t>Annual leave - 4 weeks per year at the base hourly rate for ordinary hours per week (38)</t>
  </si>
  <si>
    <t>Rate</t>
  </si>
  <si>
    <t>Minimum hourly rate for a full-time adult Farm and Livestock Hand level 5 in the Pastoral Award 2020</t>
  </si>
  <si>
    <t>Minimum hourly rate for a full-time adult at Level 3 adult in the Clerks-Private Sector Award 2020</t>
  </si>
  <si>
    <t>Total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</si>
</sst>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$-C09]#,##0.00;\-[$$-C09]#,##0.00"/>
    <numFmt numFmtId="165" formatCode="&quot;$&quot;#,##0.00"/>
  </numFmts>
  <fonts count="6" x14ac:knownFonts="1">
    <font>
      <sz val="10.5"/>
      <color theme="1"/>
      <name val="PT Sans"/>
      <family val="2"/>
    </font>
    <font>
      <sz val="10.5"/>
      <color theme="1"/>
      <name val="PT Sans"/>
      <family val="2"/>
    </font>
    <font>
      <b/>
      <sz val="10.5"/>
      <color theme="1"/>
      <name val="PT Sans"/>
      <family val="2"/>
    </font>
    <font>
      <b/>
      <sz val="14"/>
      <color theme="1"/>
      <name val="PT Sans"/>
      <family val="2"/>
    </font>
    <font>
      <b/>
      <sz val="14"/>
      <color rgb="FFFF0000"/>
      <name val="PT Sans"/>
      <family val="2"/>
    </font>
    <font>
      <b/>
      <sz val="12"/>
      <color theme="1"/>
      <name val="PT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wrapText="1"/>
    </xf>
    <xf numFmtId="1" fontId="0" fillId="0" borderId="1" xfId="0" applyNumberFormat="1" applyFont="1" applyFill="1" applyBorder="1" applyAlignment="1" applyProtection="1">
      <alignment horizontal="center"/>
    </xf>
    <xf numFmtId="0" fontId="0" fillId="0" borderId="0" xfId="0" applyFont="1"/>
    <xf numFmtId="0" fontId="2" fillId="0" borderId="1" xfId="0" applyFont="1" applyFill="1" applyBorder="1" applyProtection="1"/>
    <xf numFmtId="165" fontId="0" fillId="0" borderId="1" xfId="0" applyNumberFormat="1" applyFont="1" applyFill="1" applyBorder="1" applyAlignment="1" applyProtection="1">
      <alignment horizontal="right"/>
    </xf>
    <xf numFmtId="0" fontId="0" fillId="0" borderId="5" xfId="0" applyFont="1" applyFill="1" applyBorder="1" applyAlignment="1" applyProtection="1">
      <alignment horizontal="right"/>
    </xf>
    <xf numFmtId="165" fontId="0" fillId="0" borderId="1" xfId="1" applyNumberFormat="1" applyFont="1" applyFill="1" applyBorder="1" applyAlignment="1" applyProtection="1">
      <alignment horizontal="right"/>
    </xf>
    <xf numFmtId="165" fontId="0" fillId="0" borderId="6" xfId="1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Fon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 applyProtection="1">
      <alignment horizontal="right"/>
    </xf>
    <xf numFmtId="0" fontId="0" fillId="0" borderId="8" xfId="0" applyFont="1" applyFill="1" applyBorder="1" applyProtection="1"/>
    <xf numFmtId="165" fontId="0" fillId="0" borderId="6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164" fontId="0" fillId="0" borderId="1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0" fontId="3" fillId="3" borderId="0" xfId="0" applyFont="1" applyFill="1" applyAlignment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ont="1" applyFill="1" applyBorder="1" applyProtection="1"/>
    <xf numFmtId="0" fontId="0" fillId="0" borderId="3" xfId="0" applyFont="1" applyFill="1" applyBorder="1" applyProtection="1"/>
    <xf numFmtId="0" fontId="0" fillId="0" borderId="4" xfId="0" applyFont="1" applyFill="1" applyBorder="1" applyProtection="1"/>
    <xf numFmtId="0" fontId="0" fillId="0" borderId="9" xfId="0" applyFont="1" applyFill="1" applyBorder="1" applyAlignment="1" applyProtection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2411-A3FA-4BF6-96DB-8EDD362C5F42}">
  <sheetPr>
    <pageSetUpPr fitToPage="1"/>
  </sheetPr>
  <dimension ref="A1:D29"/>
  <sheetViews>
    <sheetView tabSelected="1" workbookViewId="0">
      <selection sqref="A1:D1"/>
    </sheetView>
  </sheetViews>
  <sheetFormatPr defaultRowHeight="14.25" x14ac:dyDescent="0.25"/>
  <cols>
    <col min="1" max="1" width="95.625" style="5" customWidth="1"/>
    <col min="2" max="2" width="9.875" style="5" bestFit="1" customWidth="1"/>
    <col min="3" max="3" width="9" style="5"/>
    <col min="4" max="4" width="10.625" style="5" bestFit="1" customWidth="1"/>
    <col min="5" max="5" width="3.375" style="5" customWidth="1"/>
    <col min="6" max="6" width="84.375" style="5" customWidth="1"/>
    <col min="7" max="16384" width="9" style="5"/>
  </cols>
  <sheetData>
    <row r="1" spans="1:4" ht="18.75" x14ac:dyDescent="0.3">
      <c r="A1" s="28" t="s">
        <v>7</v>
      </c>
      <c r="B1" s="28"/>
      <c r="C1" s="28"/>
      <c r="D1" s="28"/>
    </row>
    <row r="2" spans="1:4" ht="18.75" x14ac:dyDescent="0.3">
      <c r="A2" s="31" t="s">
        <v>13</v>
      </c>
      <c r="B2" s="31"/>
      <c r="C2" s="31"/>
      <c r="D2" s="31"/>
    </row>
    <row r="3" spans="1:4" ht="18.75" x14ac:dyDescent="0.3">
      <c r="A3" s="11"/>
      <c r="B3" s="11"/>
      <c r="C3" s="11"/>
      <c r="D3" s="11"/>
    </row>
    <row r="4" spans="1:4" ht="57.75" x14ac:dyDescent="0.3">
      <c r="A4" s="13" t="s">
        <v>12</v>
      </c>
      <c r="B4" s="11"/>
      <c r="C4" s="11"/>
      <c r="D4" s="11"/>
    </row>
    <row r="6" spans="1:4" x14ac:dyDescent="0.25">
      <c r="A6" s="25" t="s">
        <v>21</v>
      </c>
      <c r="B6" s="26"/>
      <c r="C6" s="27"/>
      <c r="D6" s="15">
        <v>24.49</v>
      </c>
    </row>
    <row r="7" spans="1:4" ht="15" customHeight="1" x14ac:dyDescent="0.25">
      <c r="A7" s="35"/>
      <c r="B7" s="29"/>
      <c r="C7" s="29"/>
      <c r="D7" s="29"/>
    </row>
    <row r="8" spans="1:4" x14ac:dyDescent="0.25">
      <c r="A8" s="17"/>
      <c r="B8" s="19" t="s">
        <v>5</v>
      </c>
      <c r="C8" s="20" t="s">
        <v>20</v>
      </c>
      <c r="D8" s="19" t="s">
        <v>0</v>
      </c>
    </row>
    <row r="9" spans="1:4" x14ac:dyDescent="0.25">
      <c r="A9" s="1" t="s">
        <v>2</v>
      </c>
      <c r="B9" s="14">
        <v>38</v>
      </c>
      <c r="C9" s="22">
        <f>D6</f>
        <v>24.49</v>
      </c>
      <c r="D9" s="7">
        <f>C9*B9</f>
        <v>930.61999999999989</v>
      </c>
    </row>
    <row r="10" spans="1:4" x14ac:dyDescent="0.25">
      <c r="A10" s="1" t="s">
        <v>3</v>
      </c>
      <c r="B10" s="14">
        <v>9.5</v>
      </c>
      <c r="C10" s="22">
        <v>36.74</v>
      </c>
      <c r="D10" s="7">
        <f>B10*C10</f>
        <v>349.03000000000003</v>
      </c>
    </row>
    <row r="11" spans="1:4" ht="28.5" x14ac:dyDescent="0.25">
      <c r="A11" s="3" t="s">
        <v>8</v>
      </c>
      <c r="B11" s="14">
        <v>2.5</v>
      </c>
      <c r="C11" s="22">
        <v>48.98</v>
      </c>
      <c r="D11" s="7">
        <f>B11*C11</f>
        <v>122.44999999999999</v>
      </c>
    </row>
    <row r="12" spans="1:4" x14ac:dyDescent="0.25">
      <c r="A12" s="1" t="s">
        <v>1</v>
      </c>
      <c r="B12" s="2">
        <f>SUM($B$9:$B$11)</f>
        <v>50</v>
      </c>
      <c r="C12" s="2"/>
      <c r="D12" s="8"/>
    </row>
    <row r="13" spans="1:4" x14ac:dyDescent="0.25">
      <c r="A13" s="1" t="s">
        <v>6</v>
      </c>
      <c r="B13" s="2"/>
      <c r="C13" s="2"/>
      <c r="D13" s="18">
        <f>SUM(D9:D12)</f>
        <v>1402.1</v>
      </c>
    </row>
    <row r="14" spans="1:4" x14ac:dyDescent="0.25">
      <c r="A14" s="29"/>
      <c r="B14" s="29"/>
      <c r="C14" s="29"/>
      <c r="D14" s="30"/>
    </row>
    <row r="15" spans="1:4" x14ac:dyDescent="0.25">
      <c r="A15" s="32" t="s">
        <v>11</v>
      </c>
      <c r="B15" s="33"/>
      <c r="C15" s="34"/>
      <c r="D15" s="9">
        <f>D13*48</f>
        <v>67300.799999999988</v>
      </c>
    </row>
    <row r="16" spans="1:4" x14ac:dyDescent="0.25">
      <c r="A16" s="29"/>
      <c r="B16" s="29"/>
      <c r="C16" s="29"/>
      <c r="D16" s="29"/>
    </row>
    <row r="17" spans="1:4" x14ac:dyDescent="0.25">
      <c r="A17" s="32" t="s">
        <v>19</v>
      </c>
      <c r="B17" s="33"/>
      <c r="C17" s="34"/>
      <c r="D17" s="9">
        <f>4*38*D6</f>
        <v>3722.4799999999996</v>
      </c>
    </row>
    <row r="18" spans="1:4" x14ac:dyDescent="0.25">
      <c r="A18" s="32" t="s">
        <v>4</v>
      </c>
      <c r="B18" s="33"/>
      <c r="C18" s="34"/>
      <c r="D18" s="9">
        <f>D17*0.175</f>
        <v>651.43399999999986</v>
      </c>
    </row>
    <row r="19" spans="1:4" x14ac:dyDescent="0.25">
      <c r="A19" s="35"/>
      <c r="B19" s="35"/>
      <c r="C19" s="35"/>
      <c r="D19" s="35"/>
    </row>
    <row r="20" spans="1:4" x14ac:dyDescent="0.25">
      <c r="A20" s="32" t="s">
        <v>10</v>
      </c>
      <c r="B20" s="33"/>
      <c r="C20" s="34"/>
      <c r="D20" s="10">
        <f>D18+D17+D15</f>
        <v>71674.713999999993</v>
      </c>
    </row>
    <row r="21" spans="1:4" x14ac:dyDescent="0.25">
      <c r="A21" s="36"/>
      <c r="B21" s="36"/>
      <c r="C21" s="37"/>
      <c r="D21" s="37"/>
    </row>
    <row r="22" spans="1:4" x14ac:dyDescent="0.25">
      <c r="A22" s="1" t="s">
        <v>9</v>
      </c>
      <c r="B22" s="4">
        <f>(B12*48)+(4*38)</f>
        <v>2552</v>
      </c>
      <c r="C22" s="38"/>
      <c r="D22" s="39"/>
    </row>
    <row r="23" spans="1:4" x14ac:dyDescent="0.25">
      <c r="A23" s="29"/>
      <c r="B23" s="29"/>
      <c r="C23" s="30"/>
      <c r="D23" s="30"/>
    </row>
    <row r="24" spans="1:4" x14ac:dyDescent="0.25">
      <c r="A24" s="6" t="s">
        <v>18</v>
      </c>
      <c r="B24" s="2"/>
      <c r="C24" s="2"/>
      <c r="D24" s="16">
        <f>D20/B22</f>
        <v>28.085702978056425</v>
      </c>
    </row>
    <row r="29" spans="1:4" ht="18.75" x14ac:dyDescent="0.3">
      <c r="A29" s="31"/>
      <c r="B29" s="31"/>
      <c r="C29" s="31"/>
      <c r="D29" s="31"/>
    </row>
  </sheetData>
  <mergeCells count="15">
    <mergeCell ref="A18:C18"/>
    <mergeCell ref="A17:C17"/>
    <mergeCell ref="A20:C20"/>
    <mergeCell ref="A7:D7"/>
    <mergeCell ref="A29:D29"/>
    <mergeCell ref="A19:D19"/>
    <mergeCell ref="A21:D21"/>
    <mergeCell ref="C22:D22"/>
    <mergeCell ref="A23:D23"/>
    <mergeCell ref="A6:C6"/>
    <mergeCell ref="A1:D1"/>
    <mergeCell ref="A14:D14"/>
    <mergeCell ref="A16:D16"/>
    <mergeCell ref="A2:D2"/>
    <mergeCell ref="A15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85BE-7C13-4F09-8D3B-99E14D5B3B5A}">
  <sheetPr>
    <pageSetUpPr fitToPage="1"/>
  </sheetPr>
  <dimension ref="A1:D23"/>
  <sheetViews>
    <sheetView workbookViewId="0">
      <selection activeCell="C9" sqref="C9"/>
    </sheetView>
  </sheetViews>
  <sheetFormatPr defaultRowHeight="14.25" x14ac:dyDescent="0.25"/>
  <cols>
    <col min="1" max="1" width="95.625" style="5" customWidth="1"/>
    <col min="2" max="2" width="9.875" style="5" bestFit="1" customWidth="1"/>
    <col min="3" max="3" width="9" style="5"/>
    <col min="4" max="4" width="10.625" style="5" bestFit="1" customWidth="1"/>
    <col min="5" max="5" width="3.375" style="5" customWidth="1"/>
    <col min="6" max="6" width="84.375" style="5" customWidth="1"/>
    <col min="7" max="16384" width="9" style="5"/>
  </cols>
  <sheetData>
    <row r="1" spans="1:4" ht="18.75" x14ac:dyDescent="0.3">
      <c r="A1" s="28" t="s">
        <v>7</v>
      </c>
      <c r="B1" s="28"/>
      <c r="C1" s="28"/>
      <c r="D1" s="28"/>
    </row>
    <row r="2" spans="1:4" ht="18.75" x14ac:dyDescent="0.3">
      <c r="A2" s="31" t="s">
        <v>13</v>
      </c>
      <c r="B2" s="31"/>
      <c r="C2" s="31"/>
      <c r="D2" s="31"/>
    </row>
    <row r="3" spans="1:4" ht="18.75" x14ac:dyDescent="0.3">
      <c r="A3" s="21"/>
      <c r="B3" s="21"/>
      <c r="C3" s="21"/>
      <c r="D3" s="21"/>
    </row>
    <row r="4" spans="1:4" ht="18.75" x14ac:dyDescent="0.3">
      <c r="A4" s="23" t="s">
        <v>15</v>
      </c>
      <c r="B4" s="12"/>
      <c r="C4" s="12"/>
      <c r="D4" s="12"/>
    </row>
    <row r="5" spans="1:4" ht="18.75" x14ac:dyDescent="0.3">
      <c r="A5" s="23"/>
      <c r="B5" s="12"/>
      <c r="C5" s="12"/>
      <c r="D5" s="12"/>
    </row>
    <row r="6" spans="1:4" x14ac:dyDescent="0.25">
      <c r="A6" s="25" t="s">
        <v>22</v>
      </c>
      <c r="B6" s="26"/>
      <c r="C6" s="27"/>
      <c r="D6" s="15">
        <v>27.66</v>
      </c>
    </row>
    <row r="7" spans="1:4" ht="15" customHeight="1" x14ac:dyDescent="0.25">
      <c r="A7" s="35"/>
      <c r="B7" s="29"/>
      <c r="C7" s="29"/>
      <c r="D7" s="29"/>
    </row>
    <row r="8" spans="1:4" x14ac:dyDescent="0.25">
      <c r="A8" s="17"/>
      <c r="B8" s="19" t="s">
        <v>5</v>
      </c>
      <c r="C8" s="20" t="s">
        <v>20</v>
      </c>
      <c r="D8" s="19" t="s">
        <v>0</v>
      </c>
    </row>
    <row r="9" spans="1:4" x14ac:dyDescent="0.25">
      <c r="A9" s="1" t="s">
        <v>2</v>
      </c>
      <c r="B9" s="14">
        <v>38</v>
      </c>
      <c r="C9" s="24">
        <f>D6</f>
        <v>27.66</v>
      </c>
      <c r="D9" s="7">
        <f>$D$6*B9</f>
        <v>1051.08</v>
      </c>
    </row>
    <row r="10" spans="1:4" x14ac:dyDescent="0.25">
      <c r="A10" s="1" t="s">
        <v>14</v>
      </c>
      <c r="B10" s="14">
        <f>0.4*5</f>
        <v>2</v>
      </c>
      <c r="C10" s="24">
        <v>41.49</v>
      </c>
      <c r="D10" s="7">
        <f>B10*C10</f>
        <v>82.98</v>
      </c>
    </row>
    <row r="11" spans="1:4" x14ac:dyDescent="0.25">
      <c r="A11" s="1" t="s">
        <v>23</v>
      </c>
      <c r="B11" s="2">
        <f>SUM($B$9:$B$10)</f>
        <v>40</v>
      </c>
      <c r="C11" s="2"/>
      <c r="D11" s="8"/>
    </row>
    <row r="12" spans="1:4" x14ac:dyDescent="0.25">
      <c r="A12" s="1" t="s">
        <v>6</v>
      </c>
      <c r="B12" s="2"/>
      <c r="C12" s="2"/>
      <c r="D12" s="18">
        <f>SUM(D9:D11)</f>
        <v>1134.06</v>
      </c>
    </row>
    <row r="13" spans="1:4" x14ac:dyDescent="0.25">
      <c r="A13" s="29"/>
      <c r="B13" s="29"/>
      <c r="C13" s="29"/>
      <c r="D13" s="30"/>
    </row>
    <row r="14" spans="1:4" x14ac:dyDescent="0.25">
      <c r="A14" s="32" t="s">
        <v>11</v>
      </c>
      <c r="B14" s="33"/>
      <c r="C14" s="34"/>
      <c r="D14" s="9">
        <f>D12*48</f>
        <v>54434.879999999997</v>
      </c>
    </row>
    <row r="15" spans="1:4" x14ac:dyDescent="0.25">
      <c r="A15" s="29"/>
      <c r="B15" s="29"/>
      <c r="C15" s="29"/>
      <c r="D15" s="29"/>
    </row>
    <row r="16" spans="1:4" x14ac:dyDescent="0.25">
      <c r="A16" s="32" t="s">
        <v>19</v>
      </c>
      <c r="B16" s="33"/>
      <c r="C16" s="34"/>
      <c r="D16" s="9">
        <f>4*38*D6</f>
        <v>4204.32</v>
      </c>
    </row>
    <row r="17" spans="1:4" x14ac:dyDescent="0.25">
      <c r="A17" s="32" t="s">
        <v>4</v>
      </c>
      <c r="B17" s="33"/>
      <c r="C17" s="34"/>
      <c r="D17" s="9">
        <f>D16*0.175</f>
        <v>735.75599999999986</v>
      </c>
    </row>
    <row r="18" spans="1:4" x14ac:dyDescent="0.25">
      <c r="A18" s="35"/>
      <c r="B18" s="35"/>
      <c r="C18" s="35"/>
      <c r="D18" s="35"/>
    </row>
    <row r="19" spans="1:4" x14ac:dyDescent="0.25">
      <c r="A19" s="32" t="s">
        <v>17</v>
      </c>
      <c r="B19" s="33"/>
      <c r="C19" s="34"/>
      <c r="D19" s="10">
        <f>D17+D16+D14</f>
        <v>59374.955999999998</v>
      </c>
    </row>
    <row r="20" spans="1:4" x14ac:dyDescent="0.25">
      <c r="A20" s="36"/>
      <c r="B20" s="36"/>
      <c r="C20" s="37"/>
      <c r="D20" s="37"/>
    </row>
    <row r="21" spans="1:4" x14ac:dyDescent="0.25">
      <c r="A21" s="1" t="s">
        <v>16</v>
      </c>
      <c r="B21" s="4">
        <f>(B11*48)+(4*38)</f>
        <v>2072</v>
      </c>
      <c r="C21" s="38"/>
      <c r="D21" s="39"/>
    </row>
    <row r="22" spans="1:4" x14ac:dyDescent="0.25">
      <c r="A22" s="29"/>
      <c r="B22" s="29"/>
      <c r="C22" s="30"/>
      <c r="D22" s="30"/>
    </row>
    <row r="23" spans="1:4" x14ac:dyDescent="0.25">
      <c r="A23" s="6" t="s">
        <v>18</v>
      </c>
      <c r="B23" s="2"/>
      <c r="C23" s="2"/>
      <c r="D23" s="16">
        <f>D19/B21</f>
        <v>28.655866795366794</v>
      </c>
    </row>
  </sheetData>
  <mergeCells count="14">
    <mergeCell ref="C21:D21"/>
    <mergeCell ref="A22:D22"/>
    <mergeCell ref="A15:D15"/>
    <mergeCell ref="A16:C16"/>
    <mergeCell ref="A17:C17"/>
    <mergeCell ref="A18:D18"/>
    <mergeCell ref="A19:C19"/>
    <mergeCell ref="A20:D20"/>
    <mergeCell ref="A14:C14"/>
    <mergeCell ref="A1:D1"/>
    <mergeCell ref="A2:D2"/>
    <mergeCell ref="A6:C6"/>
    <mergeCell ref="A7:D7"/>
    <mergeCell ref="A13:D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 hours a week- Pastoral Award</vt:lpstr>
      <vt:lpstr>40 hours a week - Clerks Award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Leonard</dc:creator>
  <cp:lastModifiedBy>Jenni Leonard</cp:lastModifiedBy>
  <cp:lastPrinted>2019-02-20T05:07:21Z</cp:lastPrinted>
  <dcterms:created xsi:type="dcterms:W3CDTF">2019-01-30T07:51:55Z</dcterms:created>
  <dcterms:modified xsi:type="dcterms:W3CDTF">2023-08-10T02:48:30Z</dcterms:modified>
</cp:coreProperties>
</file>